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35" activeTab="0"/>
  </bookViews>
  <sheets>
    <sheet name="Звед б-т" sheetId="1" r:id="rId1"/>
  </sheets>
  <definedNames>
    <definedName name="_xlnm.Print_Area" localSheetId="0">'Звед б-т'!$A$1:$F$49</definedName>
  </definedNames>
  <calcPr fullCalcOnLoad="1"/>
</workbook>
</file>

<file path=xl/sharedStrings.xml><?xml version="1.0" encoding="utf-8"?>
<sst xmlns="http://schemas.openxmlformats.org/spreadsheetml/2006/main" count="83" uniqueCount="52">
  <si>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</si>
  <si>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</si>
  <si>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</si>
  <si>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</si>
  <si>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</si>
  <si>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</si>
  <si>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</si>
  <si>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</si>
  <si>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</si>
  <si>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</si>
  <si>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</si>
  <si>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</si>
  <si>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</si>
  <si>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</si>
  <si>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</si>
  <si>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</si>
  <si>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</si>
  <si>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</si>
  <si>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</si>
  <si>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</si>
  <si>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</si>
  <si>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</si>
  <si>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</si>
  <si>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</si>
  <si>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</si>
  <si>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</si>
  <si>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</si>
  <si>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</si>
  <si>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</si>
  <si>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</si>
  <si>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</si>
  <si>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</si>
  <si>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</si>
  <si>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</si>
  <si>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</si>
  <si>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</si>
  <si>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</si>
  <si>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</si>
  <si>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</si>
  <si>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</si>
  <si>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</si>
  <si>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</si>
  <si>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</si>
  <si>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</si>
  <si>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</si>
  <si>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</si>
  <si>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</si>
  <si>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</si>
  <si>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</si>
  <si>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</si>
  <si>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</si>
  <si>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за січень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</si>
</sst>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view="pageBreakPreview" zoomScale="66" zoomScaleNormal="66" zoomScaleSheetLayoutView="66" zoomScalePageLayoutView="0" workbookViewId="0" topLeftCell="A31">
      <selection activeCell="D42" sqref="D42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51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6" s="5" customFormat="1" ht="37.5">
      <c r="A9" s="3" t="s">
        <v>8</v>
      </c>
      <c r="B9" s="22">
        <v>11020200</v>
      </c>
      <c r="C9" s="38">
        <v>10800</v>
      </c>
      <c r="D9" s="39">
        <v>0</v>
      </c>
      <c r="E9" s="40">
        <f aca="true" t="shared" si="0" ref="E9:E17">IF(C9=0,"",D9/C9*100)</f>
        <v>0</v>
      </c>
      <c r="F9" s="41">
        <f aca="true" t="shared" si="1" ref="F9:F17">D9-C9</f>
        <v>-10800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0</v>
      </c>
      <c r="E10" s="40">
        <f t="shared" si="0"/>
        <v>0</v>
      </c>
      <c r="F10" s="41">
        <f t="shared" si="1"/>
        <v>-10900</v>
      </c>
    </row>
    <row r="11" spans="1:6" s="5" customFormat="1" ht="75" hidden="1">
      <c r="A11" s="3" t="s">
        <v>44</v>
      </c>
      <c r="B11" s="22">
        <v>21082400</v>
      </c>
      <c r="C11" s="38"/>
      <c r="D11" s="39"/>
      <c r="E11" s="40">
        <f t="shared" si="0"/>
      </c>
      <c r="F11" s="41">
        <f t="shared" si="1"/>
        <v>0</v>
      </c>
    </row>
    <row r="12" spans="1:6" s="5" customFormat="1" ht="18.75">
      <c r="A12" s="3" t="s">
        <v>4</v>
      </c>
      <c r="B12" s="22">
        <v>22010000</v>
      </c>
      <c r="C12" s="38">
        <v>348500</v>
      </c>
      <c r="D12" s="39">
        <v>19980</v>
      </c>
      <c r="E12" s="40">
        <f t="shared" si="0"/>
        <v>5.733142037302726</v>
      </c>
      <c r="F12" s="41">
        <f t="shared" si="1"/>
        <v>-328520</v>
      </c>
    </row>
    <row r="13" spans="1:6" s="5" customFormat="1" ht="44.25" customHeight="1">
      <c r="A13" s="3" t="s">
        <v>36</v>
      </c>
      <c r="B13" s="22">
        <v>22080400</v>
      </c>
      <c r="C13" s="38">
        <v>135400</v>
      </c>
      <c r="D13" s="39">
        <v>3472.2</v>
      </c>
      <c r="E13" s="40">
        <f t="shared" si="0"/>
        <v>2.564401772525849</v>
      </c>
      <c r="F13" s="41">
        <f t="shared" si="1"/>
        <v>-131927.8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181.82</v>
      </c>
      <c r="E14" s="40">
        <f t="shared" si="0"/>
        <v>0.8658095238095237</v>
      </c>
      <c r="F14" s="41">
        <f t="shared" si="1"/>
        <v>-20818.18</v>
      </c>
    </row>
    <row r="15" spans="1:6" s="15" customFormat="1" ht="19.5" customHeight="1">
      <c r="A15" s="12" t="s">
        <v>33</v>
      </c>
      <c r="B15" s="14"/>
      <c r="C15" s="42">
        <f>SUM(C9:C14)</f>
        <v>526600</v>
      </c>
      <c r="D15" s="42">
        <f>SUM(D9:D14)</f>
        <v>23634.02</v>
      </c>
      <c r="E15" s="43">
        <f t="shared" si="0"/>
        <v>4.48804025826054</v>
      </c>
      <c r="F15" s="44">
        <f t="shared" si="1"/>
        <v>-502965.98</v>
      </c>
    </row>
    <row r="16" spans="1:6" s="5" customFormat="1" ht="18.75">
      <c r="A16" s="4" t="s">
        <v>32</v>
      </c>
      <c r="B16" s="23">
        <v>40000000</v>
      </c>
      <c r="C16" s="39">
        <v>2139870</v>
      </c>
      <c r="D16" s="39">
        <v>216880</v>
      </c>
      <c r="E16" s="40">
        <f t="shared" si="0"/>
        <v>10.135195128676042</v>
      </c>
      <c r="F16" s="41">
        <f t="shared" si="1"/>
        <v>-1922990</v>
      </c>
    </row>
    <row r="17" spans="1:6" s="15" customFormat="1" ht="20.25">
      <c r="A17" s="12" t="s">
        <v>27</v>
      </c>
      <c r="B17" s="14"/>
      <c r="C17" s="45">
        <f>SUM(C15:C16)</f>
        <v>2666470</v>
      </c>
      <c r="D17" s="45">
        <f>SUM(D15:D16)</f>
        <v>240514.02</v>
      </c>
      <c r="E17" s="43">
        <f t="shared" si="0"/>
        <v>9.019940970646585</v>
      </c>
      <c r="F17" s="44">
        <f t="shared" si="1"/>
        <v>-2425955.98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3509.98</v>
      </c>
      <c r="E19" s="39">
        <f>IF(C19=0,"",D19/C19*100)</f>
        <v>2.339986666666667</v>
      </c>
      <c r="F19" s="38">
        <f>D19-C19</f>
        <v>-146490.02</v>
      </c>
    </row>
    <row r="20" spans="1:6" s="15" customFormat="1" ht="20.25">
      <c r="A20" s="30" t="s">
        <v>43</v>
      </c>
      <c r="B20" s="14"/>
      <c r="C20" s="45">
        <f>SUM(C19,C17)</f>
        <v>2816470</v>
      </c>
      <c r="D20" s="45">
        <f>SUM(D19,D17)</f>
        <v>244024</v>
      </c>
      <c r="E20" s="45">
        <f>IF(C20=0,"",D20/C20*100)</f>
        <v>8.664178919001445</v>
      </c>
      <c r="F20" s="42">
        <f>D20-C20</f>
        <v>-2572446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2217500</v>
      </c>
      <c r="D26" s="46">
        <f>D27+D28</f>
        <v>0</v>
      </c>
      <c r="E26" s="47">
        <f aca="true" t="shared" si="2" ref="E26:E36">IF(C26=0,"",D26/C26*100)</f>
        <v>0</v>
      </c>
      <c r="F26" s="48">
        <f aca="true" t="shared" si="3" ref="F26:F36">C26-D26</f>
        <v>2217500</v>
      </c>
    </row>
    <row r="27" spans="1:6" s="5" customFormat="1" ht="56.25">
      <c r="A27" s="8" t="s">
        <v>11</v>
      </c>
      <c r="B27" s="9" t="s">
        <v>12</v>
      </c>
      <c r="C27" s="41">
        <v>1759500</v>
      </c>
      <c r="D27" s="49">
        <v>0</v>
      </c>
      <c r="E27" s="40">
        <f t="shared" si="2"/>
        <v>0</v>
      </c>
      <c r="F27" s="41">
        <f t="shared" si="3"/>
        <v>1759500</v>
      </c>
    </row>
    <row r="28" spans="1:6" s="5" customFormat="1" ht="18.75">
      <c r="A28" s="8" t="s">
        <v>13</v>
      </c>
      <c r="B28" s="9" t="s">
        <v>14</v>
      </c>
      <c r="C28" s="41">
        <v>458000</v>
      </c>
      <c r="D28" s="49">
        <v>0</v>
      </c>
      <c r="E28" s="40">
        <f t="shared" si="2"/>
        <v>0</v>
      </c>
      <c r="F28" s="41">
        <f t="shared" si="3"/>
        <v>458000</v>
      </c>
    </row>
    <row r="29" spans="1:6" s="25" customFormat="1" ht="18.75">
      <c r="A29" s="6" t="s">
        <v>20</v>
      </c>
      <c r="B29" s="7" t="s">
        <v>22</v>
      </c>
      <c r="C29" s="50">
        <f>C30+C31+C32</f>
        <v>107400</v>
      </c>
      <c r="D29" s="50">
        <f>SUM(D30:D32)</f>
        <v>0</v>
      </c>
      <c r="E29" s="47">
        <f t="shared" si="2"/>
        <v>0</v>
      </c>
      <c r="F29" s="48">
        <f t="shared" si="3"/>
        <v>107400</v>
      </c>
    </row>
    <row r="30" spans="1:6" s="5" customFormat="1" ht="18.75">
      <c r="A30" s="8" t="s">
        <v>13</v>
      </c>
      <c r="B30" s="9" t="s">
        <v>14</v>
      </c>
      <c r="C30" s="41">
        <v>92400</v>
      </c>
      <c r="D30" s="49">
        <v>0</v>
      </c>
      <c r="E30" s="40">
        <f t="shared" si="2"/>
        <v>0</v>
      </c>
      <c r="F30" s="41">
        <f t="shared" si="3"/>
        <v>92400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0</v>
      </c>
      <c r="E31" s="40">
        <f t="shared" si="2"/>
        <v>0</v>
      </c>
      <c r="F31" s="41">
        <f t="shared" si="3"/>
        <v>15000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159570</v>
      </c>
      <c r="D33" s="50">
        <f>SUM(D34:D35)</f>
        <v>0</v>
      </c>
      <c r="E33" s="47">
        <f t="shared" si="2"/>
        <v>0</v>
      </c>
      <c r="F33" s="48">
        <f t="shared" si="3"/>
        <v>159570</v>
      </c>
    </row>
    <row r="34" spans="1:6" s="5" customFormat="1" ht="18.75">
      <c r="A34" s="10" t="s">
        <v>13</v>
      </c>
      <c r="B34" s="9" t="s">
        <v>14</v>
      </c>
      <c r="C34" s="41">
        <v>2000</v>
      </c>
      <c r="D34" s="49">
        <v>0</v>
      </c>
      <c r="E34" s="40">
        <f t="shared" si="2"/>
        <v>0</v>
      </c>
      <c r="F34" s="41">
        <f t="shared" si="3"/>
        <v>2000</v>
      </c>
    </row>
    <row r="35" spans="1:6" s="5" customFormat="1" ht="37.5">
      <c r="A35" s="10" t="s">
        <v>31</v>
      </c>
      <c r="B35" s="9" t="s">
        <v>26</v>
      </c>
      <c r="C35" s="41">
        <v>157570</v>
      </c>
      <c r="D35" s="49">
        <v>0</v>
      </c>
      <c r="E35" s="40">
        <f t="shared" si="2"/>
        <v>0</v>
      </c>
      <c r="F35" s="41">
        <f t="shared" si="3"/>
        <v>157570</v>
      </c>
    </row>
    <row r="36" spans="1:6" s="26" customFormat="1" ht="20.25">
      <c r="A36" s="12" t="s">
        <v>27</v>
      </c>
      <c r="B36" s="13"/>
      <c r="C36" s="51">
        <f>SUM(C26,C29,C33)</f>
        <v>2484470</v>
      </c>
      <c r="D36" s="51">
        <f>SUM(D26,D29,D33)</f>
        <v>0</v>
      </c>
      <c r="E36" s="43">
        <f t="shared" si="2"/>
        <v>0</v>
      </c>
      <c r="F36" s="44">
        <f t="shared" si="3"/>
        <v>2484470</v>
      </c>
    </row>
    <row r="37" spans="1:6" s="21" customFormat="1" ht="24.75" customHeight="1">
      <c r="A37" s="56" t="s">
        <v>35</v>
      </c>
      <c r="B37" s="57"/>
      <c r="C37" s="57"/>
      <c r="D37" s="57"/>
      <c r="E37" s="57"/>
      <c r="F37" s="58"/>
    </row>
    <row r="38" spans="1:6" s="5" customFormat="1" ht="48" customHeight="1">
      <c r="A38" s="22" t="s">
        <v>10</v>
      </c>
      <c r="B38" s="20" t="s">
        <v>15</v>
      </c>
      <c r="C38" s="37" t="s">
        <v>40</v>
      </c>
      <c r="D38" s="22" t="s">
        <v>16</v>
      </c>
      <c r="E38" s="22" t="s">
        <v>18</v>
      </c>
      <c r="F38" s="22" t="s">
        <v>17</v>
      </c>
    </row>
    <row r="39" spans="1:6" s="33" customFormat="1" ht="24.75" customHeight="1">
      <c r="A39" s="31" t="s">
        <v>19</v>
      </c>
      <c r="B39" s="32" t="s">
        <v>21</v>
      </c>
      <c r="C39" s="46">
        <f>C40</f>
        <v>150000</v>
      </c>
      <c r="D39" s="46">
        <f>SUM(D40)</f>
        <v>0</v>
      </c>
      <c r="E39" s="39">
        <f aca="true" t="shared" si="4" ref="E39:E44">IF(C39=0,"",D39/C39*100)</f>
        <v>0</v>
      </c>
      <c r="F39" s="38">
        <f aca="true" t="shared" si="5" ref="F39:F44">C39-D39</f>
        <v>150000</v>
      </c>
    </row>
    <row r="40" spans="1:6" s="21" customFormat="1" ht="56.25">
      <c r="A40" s="3" t="s">
        <v>11</v>
      </c>
      <c r="B40" s="34" t="s">
        <v>12</v>
      </c>
      <c r="C40" s="38">
        <v>150000</v>
      </c>
      <c r="D40" s="39">
        <v>0</v>
      </c>
      <c r="E40" s="39">
        <f t="shared" si="4"/>
        <v>0</v>
      </c>
      <c r="F40" s="38">
        <f t="shared" si="5"/>
        <v>150000</v>
      </c>
    </row>
    <row r="41" spans="1:6" s="33" customFormat="1" ht="24.75" customHeight="1">
      <c r="A41" s="31" t="s">
        <v>20</v>
      </c>
      <c r="B41" s="32" t="s">
        <v>22</v>
      </c>
      <c r="C41" s="46">
        <f>SUM(C42:C42)</f>
        <v>182000</v>
      </c>
      <c r="D41" s="46">
        <f>SUM(D42:D42)</f>
        <v>0</v>
      </c>
      <c r="E41" s="46">
        <f t="shared" si="4"/>
        <v>0</v>
      </c>
      <c r="F41" s="52">
        <f t="shared" si="5"/>
        <v>182000</v>
      </c>
    </row>
    <row r="42" spans="1:6" s="21" customFormat="1" ht="24.75" customHeight="1">
      <c r="A42" s="3" t="s">
        <v>38</v>
      </c>
      <c r="B42" s="34" t="s">
        <v>37</v>
      </c>
      <c r="C42" s="38">
        <v>182000</v>
      </c>
      <c r="D42" s="39">
        <v>0</v>
      </c>
      <c r="E42" s="39">
        <f t="shared" si="4"/>
        <v>0</v>
      </c>
      <c r="F42" s="38">
        <f t="shared" si="5"/>
        <v>182000</v>
      </c>
    </row>
    <row r="43" spans="1:6" s="15" customFormat="1" ht="20.25">
      <c r="A43" s="12" t="s">
        <v>27</v>
      </c>
      <c r="B43" s="36"/>
      <c r="C43" s="45">
        <f>SUM(C39,C41)</f>
        <v>332000</v>
      </c>
      <c r="D43" s="45">
        <f>SUM(D39,D41)</f>
        <v>0</v>
      </c>
      <c r="E43" s="45">
        <f t="shared" si="4"/>
        <v>0</v>
      </c>
      <c r="F43" s="42">
        <f t="shared" si="5"/>
        <v>332000</v>
      </c>
    </row>
    <row r="44" spans="1:6" s="15" customFormat="1" ht="20.25">
      <c r="A44" s="30" t="s">
        <v>43</v>
      </c>
      <c r="B44" s="14"/>
      <c r="C44" s="45">
        <f>SUM(C36,C43)</f>
        <v>2816470</v>
      </c>
      <c r="D44" s="45">
        <f>SUM(D36,D43)</f>
        <v>0</v>
      </c>
      <c r="E44" s="45">
        <f t="shared" si="4"/>
        <v>0</v>
      </c>
      <c r="F44" s="42">
        <f t="shared" si="5"/>
        <v>2816470</v>
      </c>
    </row>
    <row r="45" spans="1:6" s="5" customFormat="1" ht="18.75">
      <c r="A45" s="56" t="s">
        <v>45</v>
      </c>
      <c r="B45" s="57"/>
      <c r="C45" s="57"/>
      <c r="D45" s="57"/>
      <c r="E45" s="57"/>
      <c r="F45" s="58"/>
    </row>
    <row r="46" spans="1:6" s="5" customFormat="1" ht="42" customHeight="1">
      <c r="A46" s="22" t="s">
        <v>10</v>
      </c>
      <c r="B46" s="20" t="s">
        <v>15</v>
      </c>
      <c r="C46" s="37" t="s">
        <v>40</v>
      </c>
      <c r="D46" s="22" t="s">
        <v>16</v>
      </c>
      <c r="E46" s="22" t="s">
        <v>18</v>
      </c>
      <c r="F46" s="22" t="s">
        <v>17</v>
      </c>
    </row>
    <row r="47" spans="1:6" s="33" customFormat="1" ht="24.75" customHeight="1">
      <c r="A47" s="31" t="s">
        <v>20</v>
      </c>
      <c r="B47" s="32" t="s">
        <v>22</v>
      </c>
      <c r="C47" s="46">
        <f>SUM(C48:C49)</f>
        <v>0</v>
      </c>
      <c r="D47" s="46">
        <f>SUM(D48:D49)</f>
        <v>0</v>
      </c>
      <c r="E47" s="46">
        <f>IF(C47=0,"",D47/C47*100)</f>
      </c>
      <c r="F47" s="52">
        <f>C47-D47</f>
        <v>0</v>
      </c>
    </row>
    <row r="48" spans="1:6" s="21" customFormat="1" ht="40.5" customHeight="1">
      <c r="A48" s="3" t="s">
        <v>48</v>
      </c>
      <c r="B48" s="34" t="s">
        <v>46</v>
      </c>
      <c r="C48" s="38">
        <v>420000</v>
      </c>
      <c r="D48" s="39">
        <v>0</v>
      </c>
      <c r="E48" s="46">
        <f>IF(C48=0,"",D48/C48*100)</f>
        <v>0</v>
      </c>
      <c r="F48" s="52">
        <f>C48-D48</f>
        <v>420000</v>
      </c>
    </row>
    <row r="49" spans="1:6" s="21" customFormat="1" ht="42" customHeight="1">
      <c r="A49" s="35" t="s">
        <v>49</v>
      </c>
      <c r="B49" s="34" t="s">
        <v>47</v>
      </c>
      <c r="C49" s="38">
        <v>-420000</v>
      </c>
      <c r="D49" s="39">
        <v>0</v>
      </c>
      <c r="E49" s="46">
        <f>IF(C49=0,"",D49/C49*100)</f>
        <v>0</v>
      </c>
      <c r="F49" s="52">
        <f>C49-D49</f>
        <v>-420000</v>
      </c>
    </row>
    <row r="50" spans="2:3" s="5" customFormat="1" ht="15.75">
      <c r="B50" s="24"/>
      <c r="C50" s="24"/>
    </row>
    <row r="51" spans="2:3" s="5" customFormat="1" ht="15.75">
      <c r="B51" s="24"/>
      <c r="C51" s="24"/>
    </row>
    <row r="52" spans="2:3" s="5" customFormat="1" ht="15.75">
      <c r="B52" s="24"/>
      <c r="C52" s="24"/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</sheetData>
  <sheetProtection/>
  <mergeCells count="5">
    <mergeCell ref="A8:F8"/>
    <mergeCell ref="A18:F18"/>
    <mergeCell ref="A37:F37"/>
    <mergeCell ref="A25:F25"/>
    <mergeCell ref="A45:F45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2022-12-01T13:45:58Z</cp:lastPrinted>
  <dcterms:created xsi:type="dcterms:W3CDTF">2003-06-12T05:22:25Z</dcterms:created>
  <dcterms:modified xsi:type="dcterms:W3CDTF">2023-02-01T09:18:29Z</dcterms:modified>
  <cp:category/>
  <cp:version/>
  <cp:contentType/>
  <cp:contentStatus/>
</cp:coreProperties>
</file>